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Смета расходов" sheetId="1" state="visible" r:id="rId2"/>
    <sheet name="Начисление о оплата" sheetId="2" state="visible" r:id="rId3"/>
    <sheet name="Лист1" sheetId="3" state="visible" r:id="rId4"/>
  </sheets>
  <definedNames>
    <definedName function="false" hidden="false" localSheetId="0" name="_xlnm.Print_Area" vbProcedure="false">'Смета расходов'!$A$1:$G$48</definedName>
    <definedName function="false" hidden="false" localSheetId="0" name="_xlnm.Print_Area" vbProcedure="false">'Смета расходов'!$A$1:$G$48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<sst xmlns="http://schemas.openxmlformats.org/spreadsheetml/2006/main" count="125" uniqueCount="78">
  <si>
    <t>Смета расходов на 2012 год</t>
  </si>
  <si>
    <t>Плата за услуги и работы по управлению, содержанию и текущему ремонту общего имущества без стоимости услуг по обслуживанию запирающего устройства с электромагнитным замком</t>
  </si>
  <si>
    <t>Статья расходов</t>
  </si>
  <si>
    <t>Основание</t>
  </si>
  <si>
    <t>доля
 по д.53</t>
  </si>
  <si>
    <t>доля
 по д.39</t>
  </si>
  <si>
    <t>разбивка по услугам на 1 м2
для д.53</t>
  </si>
  <si>
    <t>разбивка по услугам на 1 м2
для д.39</t>
  </si>
  <si>
    <t>Итого расходов в руб.в год</t>
  </si>
  <si>
    <t>ИТОГО:</t>
  </si>
  <si>
    <t>Ватутинки-1, д.53</t>
  </si>
  <si>
    <t>Ватутинки-1, д.39</t>
  </si>
  <si>
    <t>Площадь, всего (м2)</t>
  </si>
  <si>
    <t>в том числе: жилых помещений</t>
  </si>
  <si>
    <t>нежилых помещений</t>
  </si>
  <si>
    <t>Количество секций</t>
  </si>
  <si>
    <t>Количество помещений, всего</t>
  </si>
  <si>
    <t>Оплачиваемая площадь в расчете на 1 секцию, м2</t>
  </si>
  <si>
    <t>1. Содержание органов управления ТСЖ</t>
  </si>
  <si>
    <t>-</t>
  </si>
  <si>
    <t>2. Содержание и обслуживание общего имущества, всего:</t>
  </si>
  <si>
    <t>2.1. Внутридомовая уборка МОП</t>
  </si>
  <si>
    <t>Локальный сметный расчет</t>
  </si>
  <si>
    <t>2.2. Дезинсекция</t>
  </si>
  <si>
    <t>2.3. Дератизация</t>
  </si>
  <si>
    <t>2.4. Обслуживание мусоропроводов</t>
  </si>
  <si>
    <t>2.5. Зимняя ручная уборка придомовой территории</t>
  </si>
  <si>
    <t>2.6. Летняя уборка и уход за придомовой территорией</t>
  </si>
  <si>
    <t>2.7. Техническое обслуживание и ремонт мусоропроводов</t>
  </si>
  <si>
    <t>2.8. Техническое обслуживание систем отопления</t>
  </si>
  <si>
    <t>2.9. Техническое обслуживание систем водоснабжения и водоотведения</t>
  </si>
  <si>
    <t>2.10. Техническое обслуживание системы электроснабжения</t>
  </si>
  <si>
    <t>2.11. Техническое обслуживание и текущий ремонт вентиляционных систем</t>
  </si>
  <si>
    <t>2.12. Уборка чердачного и подвального в год помещений</t>
  </si>
  <si>
    <t>3. Текущий ремонт общего имущества, всего:</t>
  </si>
  <si>
    <t>3.1. Текущий ремонт системы отопления</t>
  </si>
  <si>
    <t>3.2. Текущий ремонт системы водоснабжения и водоотведения</t>
  </si>
  <si>
    <t>3.3. Текущий ремонт системы электроснабжения</t>
  </si>
  <si>
    <t>3.4. Устранение аварий</t>
  </si>
  <si>
    <t>4. Капитальный ремонт общего имущества</t>
  </si>
  <si>
    <t>4.1. Ремонт конструктивных элементов жилых зданий. Планируемые работы (периодические осмотры и профилактический ремонт)</t>
  </si>
  <si>
    <t>4.2. Ремонт конструктивных элементов жилых зданий. Непредвиденные работы (устранение мелких повреждений и неисправностей, выявляемые в процессе эксплуатации здания)</t>
  </si>
  <si>
    <t>Итого расходов по разделам 2 - 4</t>
  </si>
  <si>
    <t>в том числе: оплата труда работников, занятых содержанием, обслуживанием и ремонтом общего имущества</t>
  </si>
  <si>
    <t>материалы и инвентарь</t>
  </si>
  <si>
    <t>5. Страховые взносы с ФОТ работников, занятых содержанием, обслуживанием и ремонтом общего имущества</t>
  </si>
  <si>
    <t>6. Обслуживание специальных общедомовых технических устройств специализированными организациями</t>
  </si>
  <si>
    <t>6.1. Техническое обслуживание лифтов и СДКЛ</t>
  </si>
  <si>
    <t>Договор № 15 от 31.10.2011 (ООО СП ЛИФТЕК)</t>
  </si>
  <si>
    <t>6.2. Вывоз мусора</t>
  </si>
  <si>
    <t>Договор № 01 от 01.04.2012г. (ООО "ПТО"Ватутинки")</t>
  </si>
  <si>
    <t>6.3. Техническое обслуживание ОДС</t>
  </si>
  <si>
    <t>Договор № 06/2012 от 01.01.2012г. (ООО "Телекоммуникации и связь")</t>
  </si>
  <si>
    <t>6.4. Техническое обслуживание системы пожарной сигнализации и дымоудаления</t>
  </si>
  <si>
    <t>Договор № 012/2012_ДУот 01.07.2012г. (ООО "Хородей")</t>
  </si>
  <si>
    <t>6.5. Техническое обслуживание запирающих устройств с электромагнитным замком</t>
  </si>
  <si>
    <t>Договор №
 (ООО "Воликс Групп")</t>
  </si>
  <si>
    <t>7. Общеэксплуатационные расходы (административно-хозяйственные, кадровая работа, организация работ, охрана труда и т.д.)</t>
  </si>
  <si>
    <t>8. Налоги</t>
  </si>
  <si>
    <t>Итого по смете</t>
  </si>
  <si>
    <t>Начисленно/уплаченно в 2012 году.  УК ООО "Центр Сопровождения Программ"</t>
  </si>
  <si>
    <t>Наименование услуги</t>
  </si>
  <si>
    <t> пос.Ватутинки-1, дом:</t>
  </si>
  <si>
    <t>Итого</t>
  </si>
  <si>
    <t>д. 53</t>
  </si>
  <si>
    <t>д. 39</t>
  </si>
  <si>
    <t>Начисленно</t>
  </si>
  <si>
    <t>Содержание и текущий  ремонт общего имущества</t>
  </si>
  <si>
    <t>Наем жилого помещения</t>
  </si>
  <si>
    <t>Отопление</t>
  </si>
  <si>
    <t>ГВС ЖП и НЖП</t>
  </si>
  <si>
    <t>ХВС ЖП и НЖП</t>
  </si>
  <si>
    <t>Водоотведение ЖП и НЖП</t>
  </si>
  <si>
    <t>Электроэнергия ЖП</t>
  </si>
  <si>
    <t>Антенна,домофон</t>
  </si>
  <si>
    <t>Газ</t>
  </si>
  <si>
    <t>Уплаченно</t>
  </si>
  <si>
    <t>Задолженность</t>
  </si>
</sst>
</file>

<file path=xl/styles.xml><?xml version="1.0" encoding="utf-8"?>
<styleSheet xmlns="http://schemas.openxmlformats.org/spreadsheetml/2006/main">
  <numFmts count="7">
    <numFmt formatCode="GENERAL" numFmtId="164"/>
    <numFmt formatCode="#,##0" numFmtId="165"/>
    <numFmt formatCode="#,##0.00" numFmtId="166"/>
    <numFmt formatCode="#,##0.000" numFmtId="167"/>
    <numFmt formatCode="#,##0.0000" numFmtId="168"/>
    <numFmt formatCode="_-* #,##0.00_р_._-;\-* #,##0.00_р_._-;_-* \-_р_._-;_-@_-" numFmtId="169"/>
    <numFmt formatCode="#,##0.0" numFmtId="170"/>
  </numFmts>
  <fonts count="1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i val="true"/>
      <sz val="11"/>
      <color rgb="FF0000FF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i val="true"/>
      <sz val="11"/>
      <name val="Calibri"/>
      <family val="2"/>
      <charset val="204"/>
    </font>
    <font>
      <b val="true"/>
      <sz val="11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b val="true"/>
      <sz val="11"/>
      <color rgb="FFFF0000"/>
      <name val="Calibri"/>
      <family val="2"/>
      <charset val="204"/>
    </font>
    <font>
      <b val="true"/>
      <sz val="11"/>
      <color rgb="FF00B0F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29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/>
      <top style="thin"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 style="thin"/>
      <bottom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 style="medium"/>
      <top style="medium"/>
      <bottom style="thin"/>
      <diagonal/>
    </border>
    <border diagonalDown="false" diagonalUp="false">
      <left style="medium"/>
      <right style="medium"/>
      <top style="thin"/>
      <bottom/>
      <diagonal/>
    </border>
    <border diagonalDown="false" diagonalUp="false">
      <left style="medium"/>
      <right style="medium"/>
      <top/>
      <bottom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medium"/>
      <right style="medium"/>
      <top style="thin"/>
      <bottom style="thin"/>
      <diagonal/>
    </border>
    <border diagonalDown="false" diagonalUp="false">
      <left/>
      <right style="medium"/>
      <top style="thin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 style="thin"/>
      <top style="medium"/>
      <bottom style="medium"/>
      <diagonal/>
    </border>
    <border diagonalDown="false" diagonalUp="false">
      <left style="thin"/>
      <right style="thin"/>
      <top style="medium"/>
      <bottom style="medium"/>
      <diagonal/>
    </border>
    <border diagonalDown="false" diagonalUp="false">
      <left style="medium"/>
      <right style="thin"/>
      <top/>
      <bottom style="thin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 style="medium"/>
      <top/>
      <bottom style="thin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thin"/>
      <top/>
      <bottom/>
      <diagonal/>
    </border>
    <border diagonalDown="false" diagonalUp="false">
      <left style="medium"/>
      <right style="medium"/>
      <top style="thin"/>
      <bottom style="medium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10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0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0" fillId="0" fontId="0" numFmtId="165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0" fillId="0" fontId="0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2" fontId="0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2" fontId="0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2" fontId="0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3" fontId="5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5" numFmtId="165" xfId="0">
      <alignment horizontal="center" indent="0" shrinkToFit="false" textRotation="90" vertical="center" wrapText="true"/>
      <protection hidden="false" locked="true"/>
    </xf>
    <xf applyAlignment="true" applyBorder="true" applyFont="true" applyProtection="false" borderId="0" fillId="0" fontId="5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3" fontId="5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2" fontId="5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0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0" fontId="5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0" fontId="5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6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0">
      <alignment horizontal="left" indent="3" shrinkToFit="false" textRotation="0" vertical="center" wrapText="true"/>
      <protection hidden="false" locked="true"/>
    </xf>
    <xf applyAlignment="true" applyBorder="true" applyFont="true" applyProtection="false" borderId="0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0" fontId="0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0" fontId="0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0" numFmtId="166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0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0">
      <alignment horizontal="left" indent="9" shrinkToFit="false" textRotation="0" vertical="center" wrapText="true"/>
      <protection hidden="false" locked="true"/>
    </xf>
    <xf applyAlignment="true" applyBorder="true" applyFont="true" applyProtection="false" borderId="0" fillId="0" fontId="7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0" fontId="7" numFmtId="165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9" fillId="0" fontId="0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0" fontId="9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9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5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5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0" numFmtId="164" xfId="0">
      <alignment horizontal="left" indent="3" shrinkToFit="false" textRotation="0" vertical="top" wrapText="true"/>
      <protection hidden="false" locked="true"/>
    </xf>
    <xf applyAlignment="true" applyBorder="true" applyFont="true" applyProtection="false" borderId="3" fillId="0" fontId="1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3" fillId="0" fontId="0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0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0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0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0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1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3" fillId="0" fontId="5" numFmtId="168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5" numFmtId="168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5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6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3" fillId="0" fontId="1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0" fillId="0" fontId="0" numFmtId="168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0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0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12" numFmtId="164" xfId="0">
      <alignment horizontal="left" indent="3" shrinkToFit="false" textRotation="0" vertical="center" wrapText="true"/>
      <protection hidden="false" locked="true"/>
    </xf>
    <xf applyAlignment="true" applyBorder="true" applyFont="true" applyProtection="false" borderId="6" fillId="0" fontId="12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12" numFmtId="169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2" numFmtId="169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2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12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13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12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2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2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3" numFmtId="164" xfId="0">
      <alignment horizontal="center" indent="0" shrinkToFit="false" textRotation="0" vertical="center" wrapText="tru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1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14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0" fontId="1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3" fillId="4" fontId="1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4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5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6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7" fillId="0" fontId="5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8" fillId="0" fontId="5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9" fillId="0" fontId="0" numFmtId="164" xfId="0">
      <alignment horizontal="general" indent="0" shrinkToFit="false" textRotation="0" vertical="bottom" wrapText="true"/>
      <protection hidden="false" locked="true"/>
    </xf>
    <xf applyAlignment="false" applyBorder="true" applyFont="false" applyProtection="false" borderId="3" fillId="0" fontId="0" numFmtId="166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11" fillId="0" fontId="0" numFmtId="166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9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3" fillId="0" fontId="0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1" fillId="0" fontId="0" numFmtId="170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11" fillId="0" fontId="0" numFmtId="170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0" fillId="0" fontId="0" numFmtId="170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2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3" fillId="0" fontId="5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7" fillId="0" fontId="5" numFmtId="166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24" fillId="0" fontId="0" numFmtId="166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1" fillId="0" fontId="0" numFmtId="166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25" fillId="0" fontId="0" numFmtId="166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2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6" fillId="0" fontId="5" numFmtId="166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7" fillId="0" fontId="0" numFmtId="166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70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8" fillId="0" fontId="0" numFmtId="166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tru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TableStyleLight1" xfId="20"/>
    <cellStyle builtinId="54" customBuiltin="true" name="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K15" activeCellId="0" pane="topLeft" sqref="K15"/>
    </sheetView>
  </sheetViews>
  <sheetFormatPr defaultRowHeight="15"/>
  <cols>
    <col collapsed="false" hidden="false" max="1" min="1" style="1" width="76.7091836734694"/>
    <col collapsed="false" hidden="false" max="2" min="2" style="1" width="32.1479591836735"/>
    <col collapsed="false" hidden="false" max="4" min="3" style="2" width="12.8622448979592"/>
    <col collapsed="false" hidden="false" max="6" min="5" style="2" width="14.8571428571429"/>
    <col collapsed="false" hidden="false" max="7" min="7" style="3" width="30.0051020408163"/>
    <col collapsed="false" hidden="false" max="8" min="8" style="3" width="29.8622448979592"/>
    <col collapsed="false" hidden="false" max="9" min="9" style="3" width="15.7142857142857"/>
    <col collapsed="false" hidden="false" max="18" min="10" style="4" width="15.7142857142857"/>
    <col collapsed="false" hidden="false" max="19" min="19" style="1" width="15.7142857142857"/>
    <col collapsed="false" hidden="false" max="1025" min="20" style="1" width="9.14285714285714"/>
  </cols>
  <sheetData>
    <row collapsed="false" customFormat="false" customHeight="true" hidden="false" ht="15" outlineLevel="0" r="1">
      <c r="A1" s="5" t="s">
        <v>0</v>
      </c>
      <c r="B1" s="5"/>
      <c r="C1" s="5"/>
      <c r="D1" s="5"/>
      <c r="E1" s="5"/>
      <c r="F1" s="5"/>
      <c r="G1" s="5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collapsed="false" customFormat="false" customHeight="true" hidden="false" ht="35.25" outlineLevel="0" r="2">
      <c r="A2" s="5" t="s">
        <v>1</v>
      </c>
      <c r="B2" s="5"/>
      <c r="C2" s="5"/>
      <c r="D2" s="5"/>
      <c r="E2" s="5"/>
      <c r="F2" s="5"/>
      <c r="G2" s="5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collapsed="false" customFormat="true" customHeight="true" hidden="false" ht="49.5" outlineLevel="0" r="3" s="5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10" t="s">
        <v>8</v>
      </c>
      <c r="H3" s="10"/>
      <c r="I3" s="11" t="s">
        <v>9</v>
      </c>
      <c r="J3" s="12"/>
      <c r="K3" s="12"/>
      <c r="L3" s="12"/>
      <c r="M3" s="12"/>
      <c r="N3" s="12"/>
      <c r="O3" s="12"/>
      <c r="P3" s="12"/>
      <c r="Q3" s="12"/>
      <c r="R3" s="12"/>
    </row>
    <row collapsed="false" customFormat="true" customHeight="true" hidden="false" ht="49.5" outlineLevel="0" r="4" s="5">
      <c r="A4" s="6"/>
      <c r="B4" s="6"/>
      <c r="C4" s="7"/>
      <c r="D4" s="7"/>
      <c r="E4" s="8"/>
      <c r="F4" s="9"/>
      <c r="G4" s="13" t="s">
        <v>10</v>
      </c>
      <c r="H4" s="13" t="s">
        <v>11</v>
      </c>
      <c r="I4" s="11"/>
      <c r="J4" s="12"/>
      <c r="K4" s="12"/>
      <c r="L4" s="12"/>
      <c r="M4" s="12"/>
      <c r="N4" s="12"/>
      <c r="O4" s="12"/>
      <c r="P4" s="12"/>
      <c r="Q4" s="12"/>
      <c r="R4" s="12"/>
    </row>
    <row collapsed="false" customFormat="true" customHeight="false" hidden="false" ht="15.75" outlineLevel="0" r="5" s="5">
      <c r="A5" s="6"/>
      <c r="B5" s="6"/>
      <c r="C5" s="7"/>
      <c r="D5" s="7"/>
      <c r="E5" s="8"/>
      <c r="F5" s="9"/>
      <c r="G5" s="14"/>
      <c r="H5" s="14"/>
      <c r="I5" s="11"/>
      <c r="J5" s="12"/>
      <c r="K5" s="12"/>
      <c r="L5" s="12"/>
      <c r="M5" s="12"/>
      <c r="N5" s="12"/>
      <c r="O5" s="12"/>
      <c r="P5" s="12"/>
      <c r="Q5" s="12"/>
      <c r="R5" s="12"/>
    </row>
    <row collapsed="false" customFormat="true" customHeight="false" hidden="true" ht="15.75" outlineLevel="0" r="6" s="15">
      <c r="A6" s="15" t="s">
        <v>12</v>
      </c>
      <c r="B6" s="16"/>
      <c r="C6" s="17"/>
      <c r="D6" s="17"/>
      <c r="E6" s="17"/>
      <c r="F6" s="17"/>
      <c r="G6" s="18"/>
      <c r="H6" s="19"/>
      <c r="I6" s="19"/>
      <c r="J6" s="20"/>
      <c r="K6" s="20"/>
      <c r="L6" s="20"/>
      <c r="M6" s="20"/>
      <c r="N6" s="20"/>
      <c r="O6" s="20"/>
      <c r="P6" s="20"/>
      <c r="Q6" s="20"/>
      <c r="R6" s="20"/>
    </row>
    <row collapsed="false" customFormat="true" customHeight="false" hidden="true" ht="15.75" outlineLevel="0" r="7" s="26">
      <c r="A7" s="21" t="s">
        <v>13</v>
      </c>
      <c r="B7" s="22"/>
      <c r="C7" s="17"/>
      <c r="D7" s="17"/>
      <c r="E7" s="17"/>
      <c r="F7" s="17"/>
      <c r="G7" s="23"/>
      <c r="H7" s="24"/>
      <c r="I7" s="24"/>
      <c r="J7" s="25"/>
      <c r="K7" s="25"/>
      <c r="L7" s="25"/>
      <c r="M7" s="25"/>
      <c r="N7" s="25"/>
      <c r="O7" s="25"/>
      <c r="P7" s="25"/>
      <c r="Q7" s="25"/>
      <c r="R7" s="25"/>
    </row>
    <row collapsed="false" customFormat="false" customHeight="false" hidden="true" ht="15.75" outlineLevel="0" r="8">
      <c r="A8" s="27" t="s">
        <v>14</v>
      </c>
      <c r="B8" s="22"/>
      <c r="C8" s="17"/>
      <c r="D8" s="17"/>
      <c r="E8" s="17"/>
      <c r="F8" s="17"/>
      <c r="G8" s="23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collapsed="false" customFormat="true" customHeight="false" hidden="true" ht="15.75" outlineLevel="0" r="9" s="15">
      <c r="A9" s="15" t="s">
        <v>15</v>
      </c>
      <c r="B9" s="16"/>
      <c r="C9" s="17"/>
      <c r="D9" s="17"/>
      <c r="E9" s="17"/>
      <c r="F9" s="17"/>
      <c r="G9" s="18"/>
      <c r="H9" s="19"/>
      <c r="I9" s="19"/>
      <c r="J9" s="20"/>
      <c r="K9" s="20"/>
      <c r="L9" s="20"/>
      <c r="M9" s="20"/>
      <c r="N9" s="20"/>
      <c r="O9" s="20"/>
      <c r="P9" s="20"/>
      <c r="Q9" s="20"/>
      <c r="R9" s="20"/>
    </row>
    <row collapsed="false" customFormat="true" customHeight="false" hidden="true" ht="15.75" outlineLevel="0" r="10" s="15">
      <c r="A10" s="15" t="s">
        <v>16</v>
      </c>
      <c r="B10" s="16"/>
      <c r="C10" s="17"/>
      <c r="D10" s="17"/>
      <c r="E10" s="17"/>
      <c r="F10" s="17"/>
      <c r="G10" s="18"/>
      <c r="H10" s="19"/>
      <c r="I10" s="19"/>
      <c r="J10" s="20"/>
      <c r="K10" s="20"/>
      <c r="L10" s="20"/>
      <c r="M10" s="20"/>
      <c r="N10" s="20"/>
      <c r="O10" s="20"/>
      <c r="P10" s="20"/>
      <c r="Q10" s="20"/>
      <c r="R10" s="20"/>
    </row>
    <row collapsed="false" customFormat="false" customHeight="false" hidden="true" ht="15.75" outlineLevel="0" r="11">
      <c r="A11" s="21" t="s">
        <v>13</v>
      </c>
      <c r="B11" s="16"/>
      <c r="C11" s="17"/>
      <c r="D11" s="17"/>
      <c r="E11" s="17"/>
      <c r="F11" s="17"/>
      <c r="G11" s="23"/>
      <c r="H11" s="19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collapsed="false" customFormat="false" customHeight="false" hidden="true" ht="15.75" outlineLevel="0" r="12">
      <c r="A12" s="27" t="s">
        <v>14</v>
      </c>
      <c r="B12" s="16"/>
      <c r="C12" s="17"/>
      <c r="D12" s="17"/>
      <c r="E12" s="17"/>
      <c r="F12" s="17"/>
      <c r="G12" s="23"/>
      <c r="H12" s="19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collapsed="false" customFormat="false" customHeight="true" hidden="true" ht="14.25" outlineLevel="0" r="13">
      <c r="A13" s="28" t="s">
        <v>17</v>
      </c>
      <c r="B13" s="29"/>
      <c r="C13" s="30"/>
      <c r="D13" s="30"/>
      <c r="E13" s="30"/>
      <c r="F13" s="30"/>
      <c r="G13" s="31"/>
      <c r="H13" s="32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collapsed="false" customFormat="true" customHeight="false" hidden="false" ht="15.75" outlineLevel="0" r="14" s="5">
      <c r="A14" s="36" t="s">
        <v>18</v>
      </c>
      <c r="B14" s="37"/>
      <c r="C14" s="38" t="s">
        <v>19</v>
      </c>
      <c r="D14" s="39" t="s">
        <v>19</v>
      </c>
      <c r="E14" s="39" t="s">
        <v>19</v>
      </c>
      <c r="F14" s="39" t="s">
        <v>19</v>
      </c>
      <c r="G14" s="40" t="s">
        <v>19</v>
      </c>
      <c r="H14" s="40" t="s">
        <v>19</v>
      </c>
      <c r="I14" s="40" t="s">
        <v>19</v>
      </c>
      <c r="J14" s="12"/>
      <c r="K14" s="12"/>
      <c r="L14" s="12"/>
      <c r="M14" s="12"/>
      <c r="N14" s="12"/>
      <c r="O14" s="12"/>
      <c r="P14" s="12"/>
      <c r="Q14" s="12"/>
      <c r="R14" s="12"/>
    </row>
    <row collapsed="false" customFormat="false" customHeight="false" hidden="false" ht="14.9" outlineLevel="0" r="15">
      <c r="A15" s="36" t="s">
        <v>20</v>
      </c>
      <c r="B15" s="37"/>
      <c r="C15" s="41" t="n">
        <f aca="false">SUM(C16:C27)</f>
        <v>0.223549488054608</v>
      </c>
      <c r="D15" s="41" t="n">
        <f aca="false">SUM(D16:D27)</f>
        <v>0.340656121851201</v>
      </c>
      <c r="E15" s="39" t="n">
        <f aca="false">SUM(E16:E27)</f>
        <v>7.86</v>
      </c>
      <c r="F15" s="39" t="n">
        <f aca="false">SUM(F16:F27)</f>
        <v>11.63</v>
      </c>
      <c r="G15" s="40" t="n">
        <f aca="false">SUM(G16:G27)</f>
        <v>1667782.66580205</v>
      </c>
      <c r="H15" s="40" t="n">
        <f aca="false">SUM(H16:H27)</f>
        <v>31815.2434641638</v>
      </c>
      <c r="I15" s="40" t="n">
        <f aca="false">SUM(G15:H15)</f>
        <v>1699597.90926621</v>
      </c>
      <c r="J15" s="12"/>
      <c r="K15" s="12"/>
      <c r="L15" s="12"/>
      <c r="M15" s="12"/>
      <c r="N15" s="12"/>
      <c r="O15" s="12"/>
      <c r="P15" s="12"/>
      <c r="Q15" s="12"/>
      <c r="R15" s="12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collapsed="false" customFormat="true" customHeight="false" hidden="false" ht="15" outlineLevel="0" r="16" s="5">
      <c r="A16" s="42" t="s">
        <v>21</v>
      </c>
      <c r="B16" s="43" t="s">
        <v>22</v>
      </c>
      <c r="C16" s="44" t="n">
        <f aca="false">E16/35.16</f>
        <v>0.0770762229806598</v>
      </c>
      <c r="D16" s="45" t="n">
        <f aca="false">F16/34.14</f>
        <v>0.0793790275336848</v>
      </c>
      <c r="E16" s="46" t="n">
        <v>2.71</v>
      </c>
      <c r="F16" s="46" t="n">
        <v>2.71</v>
      </c>
      <c r="G16" s="47" t="n">
        <f aca="false">G48*C16</f>
        <v>575024.291228669</v>
      </c>
      <c r="H16" s="47" t="n">
        <f aca="false">C16*$H$48</f>
        <v>10969.3778356086</v>
      </c>
      <c r="I16" s="47" t="n">
        <f aca="false">SUM(G16:H16)</f>
        <v>585993.669064278</v>
      </c>
      <c r="J16" s="12"/>
      <c r="K16" s="12"/>
      <c r="L16" s="12"/>
      <c r="M16" s="12"/>
      <c r="N16" s="12"/>
      <c r="O16" s="12"/>
      <c r="P16" s="12"/>
      <c r="Q16" s="12"/>
      <c r="R16" s="12"/>
    </row>
    <row collapsed="false" customFormat="true" customHeight="false" hidden="false" ht="15" outlineLevel="0" r="17" s="5">
      <c r="A17" s="42" t="s">
        <v>23</v>
      </c>
      <c r="B17" s="43" t="s">
        <v>22</v>
      </c>
      <c r="C17" s="44" t="n">
        <f aca="false">E17/35,16</f>
        <v>0</v>
      </c>
      <c r="D17" s="45" t="n">
        <f aca="false">F17/34,14</f>
        <v>0</v>
      </c>
      <c r="E17" s="46" t="n">
        <v>0</v>
      </c>
      <c r="F17" s="46" t="n">
        <v>0</v>
      </c>
      <c r="G17" s="47" t="n">
        <f aca="false">C17*7460463</f>
        <v>0</v>
      </c>
      <c r="H17" s="47" t="n">
        <f aca="false">C17*$H$48</f>
        <v>0</v>
      </c>
      <c r="I17" s="47" t="n">
        <f aca="false">SUM(G17:H17)</f>
        <v>0</v>
      </c>
      <c r="J17" s="12"/>
      <c r="K17" s="12"/>
      <c r="L17" s="12"/>
      <c r="M17" s="12"/>
      <c r="N17" s="12"/>
      <c r="O17" s="12"/>
      <c r="P17" s="12"/>
      <c r="Q17" s="12"/>
      <c r="R17" s="12"/>
    </row>
    <row collapsed="false" customFormat="true" customHeight="false" hidden="false" ht="15" outlineLevel="0" r="18" s="5">
      <c r="A18" s="42" t="s">
        <v>24</v>
      </c>
      <c r="B18" s="43" t="s">
        <v>22</v>
      </c>
      <c r="C18" s="44" t="n">
        <f aca="false">E18/35,16</f>
        <v>0</v>
      </c>
      <c r="D18" s="45" t="n">
        <f aca="false">F18/34,14</f>
        <v>0</v>
      </c>
      <c r="E18" s="46" t="n">
        <v>0</v>
      </c>
      <c r="F18" s="46" t="n">
        <v>0</v>
      </c>
      <c r="G18" s="47" t="n">
        <f aca="false">C18*7460463</f>
        <v>0</v>
      </c>
      <c r="H18" s="47" t="n">
        <f aca="false">C18*$H$48</f>
        <v>0</v>
      </c>
      <c r="I18" s="47" t="n">
        <f aca="false">SUM(G18:H18)</f>
        <v>0</v>
      </c>
      <c r="J18" s="12"/>
      <c r="K18" s="12"/>
      <c r="L18" s="12"/>
      <c r="M18" s="12"/>
      <c r="N18" s="12"/>
      <c r="O18" s="12"/>
      <c r="P18" s="12"/>
      <c r="Q18" s="12"/>
      <c r="R18" s="12"/>
    </row>
    <row collapsed="false" customFormat="true" customHeight="false" hidden="false" ht="15" outlineLevel="0" r="19" s="5">
      <c r="A19" s="42" t="s">
        <v>25</v>
      </c>
      <c r="B19" s="43" t="s">
        <v>22</v>
      </c>
      <c r="C19" s="44" t="n">
        <f aca="false">E19/35,16</f>
        <v>0</v>
      </c>
      <c r="D19" s="45" t="n">
        <f aca="false">F19/34,14</f>
        <v>0</v>
      </c>
      <c r="E19" s="46" t="n">
        <v>0</v>
      </c>
      <c r="F19" s="46" t="n">
        <v>0</v>
      </c>
      <c r="G19" s="47" t="n">
        <f aca="false">C19*7460463</f>
        <v>0</v>
      </c>
      <c r="H19" s="47" t="n">
        <f aca="false">C19*$H$48</f>
        <v>0</v>
      </c>
      <c r="I19" s="47" t="n">
        <f aca="false">SUM(G19:H19)</f>
        <v>0</v>
      </c>
      <c r="J19" s="12"/>
      <c r="K19" s="12"/>
      <c r="L19" s="12"/>
      <c r="M19" s="12"/>
      <c r="N19" s="12"/>
      <c r="O19" s="12"/>
      <c r="P19" s="12"/>
      <c r="Q19" s="12"/>
      <c r="R19" s="12"/>
    </row>
    <row collapsed="false" customFormat="true" customHeight="false" hidden="false" ht="15" outlineLevel="0" r="20" s="5">
      <c r="A20" s="42" t="s">
        <v>26</v>
      </c>
      <c r="B20" s="43" t="s">
        <v>22</v>
      </c>
      <c r="C20" s="44" t="n">
        <f aca="false">E20/35,16</f>
        <v>0.0608646188850967</v>
      </c>
      <c r="D20" s="45" t="n">
        <f aca="false">F20/34,14</f>
        <v>0.0626830697129467</v>
      </c>
      <c r="E20" s="46" t="n">
        <v>2.14</v>
      </c>
      <c r="F20" s="46" t="n">
        <v>2.14</v>
      </c>
      <c r="G20" s="47" t="n">
        <f aca="false">C20*7460463</f>
        <v>454078.237201365</v>
      </c>
      <c r="H20" s="47" t="n">
        <f aca="false">C20*$H$48</f>
        <v>8662.16552332196</v>
      </c>
      <c r="I20" s="47" t="n">
        <f aca="false">SUM(G20:H20)</f>
        <v>462740.402724687</v>
      </c>
      <c r="J20" s="12"/>
      <c r="K20" s="12"/>
      <c r="L20" s="12"/>
      <c r="M20" s="12"/>
      <c r="N20" s="12"/>
      <c r="O20" s="12"/>
      <c r="P20" s="12"/>
      <c r="Q20" s="12"/>
      <c r="R20" s="12"/>
    </row>
    <row collapsed="false" customFormat="true" customHeight="false" hidden="false" ht="15" outlineLevel="0" r="21" s="5">
      <c r="A21" s="42" t="s">
        <v>27</v>
      </c>
      <c r="B21" s="43" t="s">
        <v>22</v>
      </c>
      <c r="C21" s="44" t="n">
        <f aca="false">E21/35,16</f>
        <v>0.0443686006825939</v>
      </c>
      <c r="D21" s="45" t="n">
        <f aca="false">F21/34,14</f>
        <v>0.0456942003514939</v>
      </c>
      <c r="E21" s="46" t="n">
        <v>1.56</v>
      </c>
      <c r="F21" s="46" t="n">
        <v>1.56</v>
      </c>
      <c r="G21" s="47" t="n">
        <f aca="false">C21*7460463</f>
        <v>331010.303754266</v>
      </c>
      <c r="H21" s="47" t="n">
        <f aca="false">C21*$H$48</f>
        <v>6314.47580204778</v>
      </c>
      <c r="I21" s="47" t="n">
        <f aca="false">SUM(G21:H21)</f>
        <v>337324.779556314</v>
      </c>
      <c r="J21" s="12"/>
      <c r="K21" s="12"/>
      <c r="L21" s="12"/>
      <c r="M21" s="12"/>
      <c r="N21" s="12"/>
      <c r="O21" s="12"/>
      <c r="P21" s="12"/>
      <c r="Q21" s="12"/>
      <c r="R21" s="12"/>
    </row>
    <row collapsed="false" customFormat="false" customHeight="false" hidden="false" ht="15" outlineLevel="0" r="22">
      <c r="A22" s="42" t="s">
        <v>28</v>
      </c>
      <c r="B22" s="43" t="s">
        <v>22</v>
      </c>
      <c r="C22" s="44" t="n">
        <f aca="false">E22/35,16</f>
        <v>0</v>
      </c>
      <c r="D22" s="45" t="n">
        <f aca="false">F22/34,14</f>
        <v>0</v>
      </c>
      <c r="E22" s="48" t="n">
        <v>0</v>
      </c>
      <c r="F22" s="48" t="n">
        <v>0</v>
      </c>
      <c r="G22" s="47" t="n">
        <f aca="false">C22*7460463</f>
        <v>0</v>
      </c>
      <c r="H22" s="47" t="n">
        <f aca="false">C22*$H$48</f>
        <v>0</v>
      </c>
      <c r="I22" s="47" t="n">
        <f aca="false">SUM(G22:H22)</f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collapsed="false" customFormat="false" customHeight="false" hidden="false" ht="15" outlineLevel="0" r="23">
      <c r="A23" s="42" t="s">
        <v>29</v>
      </c>
      <c r="B23" s="43" t="s">
        <v>22</v>
      </c>
      <c r="C23" s="44" t="n">
        <f aca="false">E23/35,16</f>
        <v>0.0145051194539249</v>
      </c>
      <c r="D23" s="45" t="n">
        <f aca="false">F23/34,14</f>
        <v>0.0550673696543644</v>
      </c>
      <c r="E23" s="46" t="n">
        <v>0.51</v>
      </c>
      <c r="F23" s="46" t="n">
        <v>1.88</v>
      </c>
      <c r="G23" s="47" t="n">
        <f aca="false">C23*7460463</f>
        <v>108214.906996587</v>
      </c>
      <c r="H23" s="47" t="n">
        <f aca="false">C23*$H$48</f>
        <v>2064.34785836178</v>
      </c>
      <c r="I23" s="47" t="n">
        <f aca="false">SUM(G23:H23)</f>
        <v>110279.254854949</v>
      </c>
      <c r="J23" s="12"/>
      <c r="K23" s="12"/>
      <c r="L23" s="12"/>
      <c r="M23" s="12"/>
      <c r="N23" s="12"/>
      <c r="O23" s="12"/>
      <c r="P23" s="12"/>
      <c r="Q23" s="12"/>
      <c r="R23" s="12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collapsed="false" customFormat="false" customHeight="false" hidden="false" ht="15" outlineLevel="0" r="24">
      <c r="A24" s="42" t="s">
        <v>30</v>
      </c>
      <c r="B24" s="43" t="s">
        <v>22</v>
      </c>
      <c r="C24" s="44" t="n">
        <f aca="false">E24/35,16</f>
        <v>0.0136518771331058</v>
      </c>
      <c r="D24" s="45" t="n">
        <f aca="false">F24/34,14</f>
        <v>0.0459871118922086</v>
      </c>
      <c r="E24" s="46" t="n">
        <v>0.48</v>
      </c>
      <c r="F24" s="46" t="n">
        <v>1.57</v>
      </c>
      <c r="G24" s="47" t="n">
        <f aca="false">C24*7460463</f>
        <v>101849.324232082</v>
      </c>
      <c r="H24" s="47" t="n">
        <f aca="false">C24*$H$48</f>
        <v>1942.91563139932</v>
      </c>
      <c r="I24" s="47" t="n">
        <f aca="false">SUM(G24:H24)</f>
        <v>103792.239863481</v>
      </c>
      <c r="J24" s="12"/>
      <c r="K24" s="12"/>
      <c r="L24" s="12"/>
      <c r="M24" s="12"/>
      <c r="N24" s="12"/>
      <c r="O24" s="12"/>
      <c r="P24" s="12"/>
      <c r="Q24" s="12"/>
      <c r="R24" s="12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collapsed="false" customFormat="false" customHeight="false" hidden="false" ht="15" outlineLevel="0" r="25">
      <c r="A25" s="42" t="s">
        <v>31</v>
      </c>
      <c r="B25" s="43" t="s">
        <v>22</v>
      </c>
      <c r="C25" s="44" t="n">
        <f aca="false">E25/35,16</f>
        <v>0.00938566552901024</v>
      </c>
      <c r="D25" s="45" t="n">
        <f aca="false">F25/34,14</f>
        <v>0.0486233157586409</v>
      </c>
      <c r="E25" s="46" t="n">
        <v>0.33</v>
      </c>
      <c r="F25" s="46" t="n">
        <v>1.66</v>
      </c>
      <c r="G25" s="47" t="n">
        <f aca="false">C25*7460463</f>
        <v>70021.4104095563</v>
      </c>
      <c r="H25" s="47" t="n">
        <f aca="false">C25*$H$48</f>
        <v>1335.75449658703</v>
      </c>
      <c r="I25" s="47" t="n">
        <f aca="false">SUM(G25:H25)</f>
        <v>71357.1649061434</v>
      </c>
      <c r="J25" s="12"/>
      <c r="K25" s="12"/>
      <c r="L25" s="12"/>
      <c r="M25" s="12"/>
      <c r="N25" s="12"/>
      <c r="O25" s="12"/>
      <c r="P25" s="12"/>
      <c r="Q25" s="12"/>
      <c r="R25" s="12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collapsed="false" customFormat="false" customHeight="false" hidden="false" ht="15" outlineLevel="0" r="26">
      <c r="A26" s="42" t="s">
        <v>32</v>
      </c>
      <c r="B26" s="43" t="s">
        <v>22</v>
      </c>
      <c r="C26" s="44" t="n">
        <f aca="false">E26/35,16</f>
        <v>0</v>
      </c>
      <c r="D26" s="45" t="n">
        <f aca="false">F26/34,14</f>
        <v>0</v>
      </c>
      <c r="E26" s="46" t="n">
        <v>0</v>
      </c>
      <c r="F26" s="46" t="n">
        <v>0</v>
      </c>
      <c r="G26" s="47" t="n">
        <f aca="false">C26*7460463</f>
        <v>0</v>
      </c>
      <c r="H26" s="47" t="n">
        <f aca="false">C26*$H$48</f>
        <v>0</v>
      </c>
      <c r="I26" s="47" t="n">
        <f aca="false">SUM(G26:H26)</f>
        <v>0</v>
      </c>
      <c r="J26" s="12"/>
      <c r="K26" s="12"/>
      <c r="L26" s="12"/>
      <c r="M26" s="12"/>
      <c r="N26" s="12"/>
      <c r="O26" s="12"/>
      <c r="P26" s="12"/>
      <c r="Q26" s="12"/>
      <c r="R26" s="12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collapsed="false" customFormat="false" customHeight="false" hidden="false" ht="15" outlineLevel="0" r="27">
      <c r="A27" s="42" t="s">
        <v>33</v>
      </c>
      <c r="B27" s="43" t="s">
        <v>22</v>
      </c>
      <c r="C27" s="44" t="n">
        <f aca="false">E27/35,16</f>
        <v>0.00369738339021616</v>
      </c>
      <c r="D27" s="45" t="n">
        <f aca="false">F27/34,14</f>
        <v>0.00322202694786175</v>
      </c>
      <c r="E27" s="46" t="n">
        <v>0.13</v>
      </c>
      <c r="F27" s="46" t="n">
        <v>0.11</v>
      </c>
      <c r="G27" s="47" t="n">
        <f aca="false">C27*7460463</f>
        <v>27584.1919795222</v>
      </c>
      <c r="H27" s="47" t="n">
        <f aca="false">C27*$H$48</f>
        <v>526.206316837315</v>
      </c>
      <c r="I27" s="47" t="n">
        <f aca="false">SUM(G27:H27)</f>
        <v>28110.3982963595</v>
      </c>
      <c r="J27" s="12"/>
      <c r="K27" s="12"/>
      <c r="L27" s="12"/>
      <c r="M27" s="12"/>
      <c r="N27" s="12"/>
      <c r="O27" s="12"/>
      <c r="P27" s="12"/>
      <c r="Q27" s="12"/>
      <c r="R27" s="12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collapsed="false" customFormat="true" customHeight="false" hidden="false" ht="15" outlineLevel="0" r="28" s="5">
      <c r="A28" s="36" t="s">
        <v>34</v>
      </c>
      <c r="B28" s="37"/>
      <c r="C28" s="41" t="n">
        <f aca="false">SUM(C29:C32)</f>
        <v>0.0514789533560865</v>
      </c>
      <c r="D28" s="41" t="n">
        <f aca="false">SUM(D29:D32)</f>
        <v>0.127123608670182</v>
      </c>
      <c r="E28" s="39" t="n">
        <f aca="false">SUM(E29:E32)</f>
        <v>1.81</v>
      </c>
      <c r="F28" s="39" t="n">
        <f aca="false">SUM(F29:F32)</f>
        <v>4.34</v>
      </c>
      <c r="G28" s="40" t="n">
        <f aca="false">SUM(G29:G32)</f>
        <v>384056.826791809</v>
      </c>
      <c r="H28" s="40" t="n">
        <f aca="false">SUM(H29:H32)</f>
        <v>7326.41102673493</v>
      </c>
      <c r="I28" s="40" t="n">
        <f aca="false">SUM(I29:I32)</f>
        <v>391383.237818544</v>
      </c>
      <c r="J28" s="12"/>
      <c r="K28" s="12"/>
      <c r="L28" s="12"/>
      <c r="M28" s="12"/>
      <c r="N28" s="12"/>
      <c r="O28" s="12"/>
      <c r="P28" s="12"/>
      <c r="Q28" s="12"/>
      <c r="R28" s="12"/>
    </row>
    <row collapsed="false" customFormat="true" customHeight="false" hidden="false" ht="15" outlineLevel="0" r="29" s="5">
      <c r="A29" s="42" t="s">
        <v>35</v>
      </c>
      <c r="B29" s="43" t="s">
        <v>22</v>
      </c>
      <c r="C29" s="44" t="n">
        <f aca="false">E29/35,16</f>
        <v>0.0429465301478953</v>
      </c>
      <c r="D29" s="45" t="n">
        <f aca="false">F29/34,14</f>
        <v>0.0550673696543644</v>
      </c>
      <c r="E29" s="46" t="n">
        <v>1.51</v>
      </c>
      <c r="F29" s="46" t="n">
        <v>1.88</v>
      </c>
      <c r="G29" s="47" t="n">
        <f aca="false">C29*7460463</f>
        <v>320400.999146758</v>
      </c>
      <c r="H29" s="47" t="n">
        <f aca="false">C29*$H$48</f>
        <v>6112.08875711035</v>
      </c>
      <c r="I29" s="47" t="n">
        <f aca="false">SUM(G29:H29)</f>
        <v>326513.087903868</v>
      </c>
      <c r="J29" s="12"/>
      <c r="K29" s="12"/>
      <c r="L29" s="12"/>
      <c r="M29" s="12"/>
      <c r="N29" s="12"/>
      <c r="O29" s="12"/>
      <c r="P29" s="12"/>
      <c r="Q29" s="12"/>
      <c r="R29" s="12"/>
    </row>
    <row collapsed="false" customFormat="true" customHeight="false" hidden="false" ht="15" outlineLevel="0" r="30" s="5">
      <c r="A30" s="42" t="s">
        <v>36</v>
      </c>
      <c r="B30" s="43" t="s">
        <v>22</v>
      </c>
      <c r="C30" s="44" t="n">
        <f aca="false">E30/35,16</f>
        <v>0</v>
      </c>
      <c r="D30" s="45" t="n">
        <f aca="false">F30/34,14</f>
        <v>0.0161101347393087</v>
      </c>
      <c r="E30" s="46" t="n">
        <v>0</v>
      </c>
      <c r="F30" s="46" t="n">
        <v>0.55</v>
      </c>
      <c r="G30" s="47" t="n">
        <f aca="false">C30*7460463</f>
        <v>0</v>
      </c>
      <c r="H30" s="47" t="n">
        <f aca="false">C30*$H$48</f>
        <v>0</v>
      </c>
      <c r="I30" s="47" t="n">
        <f aca="false">SUM(G30:H30)</f>
        <v>0</v>
      </c>
      <c r="J30" s="12"/>
      <c r="K30" s="12"/>
      <c r="L30" s="12"/>
      <c r="M30" s="12"/>
      <c r="N30" s="12"/>
      <c r="O30" s="12"/>
      <c r="P30" s="12"/>
      <c r="Q30" s="12"/>
      <c r="R30" s="12"/>
    </row>
    <row collapsed="false" customFormat="true" customHeight="false" hidden="false" ht="15" outlineLevel="0" r="31" s="5">
      <c r="A31" s="42" t="s">
        <v>37</v>
      </c>
      <c r="B31" s="43" t="s">
        <v>22</v>
      </c>
      <c r="C31" s="44" t="n">
        <f aca="false">E31/35,16</f>
        <v>0</v>
      </c>
      <c r="D31" s="45" t="n">
        <f aca="false">F31/34,14</f>
        <v>0.0222612770943175</v>
      </c>
      <c r="E31" s="46" t="n">
        <v>0</v>
      </c>
      <c r="F31" s="46" t="n">
        <v>0.76</v>
      </c>
      <c r="G31" s="47" t="n">
        <f aca="false">C31*7460463</f>
        <v>0</v>
      </c>
      <c r="H31" s="47" t="n">
        <f aca="false">C31*$H$48</f>
        <v>0</v>
      </c>
      <c r="I31" s="47" t="n">
        <f aca="false">SUM(G31:H31)</f>
        <v>0</v>
      </c>
      <c r="J31" s="12"/>
      <c r="K31" s="12"/>
      <c r="L31" s="12"/>
      <c r="M31" s="12"/>
      <c r="N31" s="12"/>
      <c r="O31" s="12"/>
      <c r="P31" s="12"/>
      <c r="Q31" s="12"/>
      <c r="R31" s="12"/>
    </row>
    <row collapsed="false" customFormat="true" customHeight="false" hidden="false" ht="15" outlineLevel="0" r="32" s="5">
      <c r="A32" s="42" t="s">
        <v>38</v>
      </c>
      <c r="B32" s="43" t="s">
        <v>22</v>
      </c>
      <c r="C32" s="44" t="n">
        <f aca="false">E32/35,16</f>
        <v>0.00853242320819113</v>
      </c>
      <c r="D32" s="45" t="n">
        <f aca="false">F32/34,14</f>
        <v>0.033684827182191</v>
      </c>
      <c r="E32" s="46" t="n">
        <v>0.3</v>
      </c>
      <c r="F32" s="46" t="n">
        <v>1.15</v>
      </c>
      <c r="G32" s="47" t="n">
        <f aca="false">C32*7460463</f>
        <v>63655.8276450512</v>
      </c>
      <c r="H32" s="47" t="n">
        <f aca="false">C32*$H$48</f>
        <v>1214.32226962457</v>
      </c>
      <c r="I32" s="47" t="n">
        <f aca="false">SUM(G32:H32)</f>
        <v>64870.1499146758</v>
      </c>
      <c r="J32" s="12"/>
      <c r="K32" s="12"/>
      <c r="L32" s="12"/>
      <c r="M32" s="12"/>
      <c r="N32" s="12"/>
      <c r="O32" s="12"/>
      <c r="P32" s="12"/>
      <c r="Q32" s="12"/>
      <c r="R32" s="12"/>
    </row>
    <row collapsed="false" customFormat="true" customHeight="false" hidden="false" ht="15" outlineLevel="0" r="33" s="5">
      <c r="A33" s="36" t="s">
        <v>39</v>
      </c>
      <c r="B33" s="49" t="s">
        <v>22</v>
      </c>
      <c r="C33" s="41" t="n">
        <f aca="false">SUM(C34:C35)</f>
        <v>0.119169510807736</v>
      </c>
      <c r="D33" s="41" t="n">
        <f aca="false">SUM(D34:D35)</f>
        <v>0.0345635618043351</v>
      </c>
      <c r="E33" s="39" t="n">
        <f aca="false">SUM(E34:E35)</f>
        <v>4.19</v>
      </c>
      <c r="F33" s="39" t="n">
        <f aca="false">SUM(F34:F35)</f>
        <v>1.18</v>
      </c>
      <c r="G33" s="40" t="n">
        <f aca="false">SUM(G34:G35)</f>
        <v>889059.726109215</v>
      </c>
      <c r="H33" s="40" t="n">
        <f aca="false">SUM(H34:H35)</f>
        <v>16960.0343657565</v>
      </c>
      <c r="I33" s="47" t="n">
        <f aca="false">SUM(I34:I35)</f>
        <v>906019.760474972</v>
      </c>
      <c r="J33" s="12"/>
      <c r="K33" s="12"/>
      <c r="L33" s="12"/>
      <c r="M33" s="12"/>
      <c r="N33" s="12"/>
      <c r="O33" s="12"/>
      <c r="P33" s="12"/>
      <c r="Q33" s="12"/>
      <c r="R33" s="12"/>
    </row>
    <row collapsed="false" customFormat="true" customHeight="false" hidden="false" ht="25.5" outlineLevel="0" r="34" s="5">
      <c r="A34" s="42" t="s">
        <v>40</v>
      </c>
      <c r="B34" s="43" t="s">
        <v>22</v>
      </c>
      <c r="C34" s="44" t="n">
        <f aca="false">E34/35,16</f>
        <v>0</v>
      </c>
      <c r="D34" s="45" t="n">
        <f aca="false">F34/34,14</f>
        <v>0</v>
      </c>
      <c r="E34" s="46" t="n">
        <v>0</v>
      </c>
      <c r="F34" s="46" t="n">
        <f aca="false">C34*$F$48</f>
        <v>0</v>
      </c>
      <c r="G34" s="47" t="n">
        <f aca="false">C34*7460463</f>
        <v>0</v>
      </c>
      <c r="H34" s="47" t="n">
        <f aca="false">C34*$H$48</f>
        <v>0</v>
      </c>
      <c r="I34" s="47" t="n">
        <f aca="false">SUM(G34:H34)</f>
        <v>0</v>
      </c>
      <c r="J34" s="12"/>
      <c r="K34" s="12"/>
      <c r="L34" s="12"/>
      <c r="M34" s="12"/>
      <c r="N34" s="12"/>
      <c r="O34" s="12"/>
      <c r="P34" s="12"/>
      <c r="Q34" s="12"/>
      <c r="R34" s="12"/>
    </row>
    <row collapsed="false" customFormat="true" customHeight="true" hidden="false" ht="27" outlineLevel="0" r="35" s="5">
      <c r="A35" s="42" t="s">
        <v>41</v>
      </c>
      <c r="B35" s="43" t="s">
        <v>22</v>
      </c>
      <c r="C35" s="44" t="n">
        <f aca="false">E35/35,16</f>
        <v>0.119169510807736</v>
      </c>
      <c r="D35" s="45" t="n">
        <f aca="false">F35/34.14</f>
        <v>0.0345635618043351</v>
      </c>
      <c r="E35" s="46" t="n">
        <v>4.19</v>
      </c>
      <c r="F35" s="46" t="n">
        <v>1.18</v>
      </c>
      <c r="G35" s="47" t="n">
        <f aca="false">C35*7460463</f>
        <v>889059.726109215</v>
      </c>
      <c r="H35" s="47" t="n">
        <f aca="false">C35*$H$48</f>
        <v>16960.0343657565</v>
      </c>
      <c r="I35" s="47" t="n">
        <f aca="false">SUM(G35:H35)</f>
        <v>906019.760474972</v>
      </c>
      <c r="J35" s="12"/>
      <c r="K35" s="12"/>
      <c r="L35" s="12"/>
      <c r="M35" s="12"/>
      <c r="N35" s="12"/>
      <c r="O35" s="12"/>
      <c r="P35" s="12"/>
      <c r="Q35" s="12"/>
      <c r="R35" s="12"/>
    </row>
    <row collapsed="false" customFormat="true" customHeight="false" hidden="false" ht="15" outlineLevel="0" r="36" s="5">
      <c r="A36" s="36" t="s">
        <v>42</v>
      </c>
      <c r="B36" s="49" t="s">
        <v>22</v>
      </c>
      <c r="C36" s="41" t="n">
        <f aca="false">C15+C28+C33</f>
        <v>0.39419795221843</v>
      </c>
      <c r="D36" s="41" t="n">
        <f aca="false">D15+D28+D33</f>
        <v>0.502343292325718</v>
      </c>
      <c r="E36" s="39" t="n">
        <f aca="false">E15+E28+E33</f>
        <v>13.86</v>
      </c>
      <c r="F36" s="39" t="n">
        <f aca="false">F15+F28+F33</f>
        <v>17.15</v>
      </c>
      <c r="G36" s="40" t="n">
        <f aca="false">G15+G28+G33</f>
        <v>2940899.21870307</v>
      </c>
      <c r="H36" s="40" t="n">
        <f aca="false">H15+H28+H33</f>
        <v>56101.6888566553</v>
      </c>
      <c r="I36" s="40" t="n">
        <f aca="false">I15+I28+I33</f>
        <v>2997000.90755973</v>
      </c>
      <c r="J36" s="12"/>
      <c r="K36" s="12"/>
      <c r="L36" s="12"/>
      <c r="M36" s="12"/>
      <c r="N36" s="12"/>
      <c r="O36" s="12"/>
      <c r="P36" s="12"/>
      <c r="Q36" s="12"/>
      <c r="R36" s="12"/>
    </row>
    <row collapsed="false" customFormat="true" customHeight="true" hidden="false" ht="27" outlineLevel="0" r="37" s="5">
      <c r="A37" s="42" t="s">
        <v>43</v>
      </c>
      <c r="B37" s="43" t="s">
        <v>22</v>
      </c>
      <c r="C37" s="44" t="n">
        <f aca="false">E37/35,16</f>
        <v>0.155858930602958</v>
      </c>
      <c r="D37" s="45" t="n">
        <f aca="false">F37/34,14</f>
        <v>0.155828939660223</v>
      </c>
      <c r="E37" s="46" t="n">
        <v>5.48</v>
      </c>
      <c r="F37" s="46" t="n">
        <v>5.32</v>
      </c>
      <c r="G37" s="47" t="n">
        <f aca="false">C37*7460463</f>
        <v>1162779.78498294</v>
      </c>
      <c r="H37" s="47" t="n">
        <f aca="false">C37*$H$48</f>
        <v>22181.6201251422</v>
      </c>
      <c r="I37" s="47" t="n">
        <f aca="false">SUM(G37:H37)</f>
        <v>1184961.40510808</v>
      </c>
      <c r="J37" s="12"/>
      <c r="K37" s="12"/>
      <c r="L37" s="12"/>
      <c r="M37" s="12"/>
      <c r="N37" s="12"/>
      <c r="O37" s="12"/>
      <c r="P37" s="12"/>
      <c r="Q37" s="12"/>
      <c r="R37" s="12"/>
    </row>
    <row collapsed="false" customFormat="true" customHeight="false" hidden="false" ht="15" outlineLevel="0" r="38" s="5">
      <c r="A38" s="42" t="s">
        <v>44</v>
      </c>
      <c r="B38" s="43" t="s">
        <v>22</v>
      </c>
      <c r="C38" s="44" t="n">
        <f aca="false">E38/35,16</f>
        <v>0.037542662116041</v>
      </c>
      <c r="D38" s="45" t="n">
        <f aca="false">F38/34,14</f>
        <v>0.0374926772114821</v>
      </c>
      <c r="E38" s="46" t="n">
        <v>1.32</v>
      </c>
      <c r="F38" s="46" t="n">
        <v>1.28</v>
      </c>
      <c r="G38" s="47" t="n">
        <f aca="false">C38*7460463</f>
        <v>280085.641638225</v>
      </c>
      <c r="H38" s="47" t="n">
        <f aca="false">C38*$H$48</f>
        <v>5343.01798634812</v>
      </c>
      <c r="I38" s="47" t="n">
        <f aca="false">SUM(G38:H38)</f>
        <v>285428.659624573</v>
      </c>
      <c r="J38" s="12"/>
      <c r="K38" s="12"/>
      <c r="L38" s="12"/>
      <c r="M38" s="12"/>
      <c r="N38" s="12"/>
      <c r="O38" s="12"/>
      <c r="P38" s="12"/>
      <c r="Q38" s="12"/>
      <c r="R38" s="12"/>
    </row>
    <row collapsed="false" customFormat="true" customHeight="false" hidden="false" ht="30" outlineLevel="0" r="39" s="54">
      <c r="A39" s="36" t="s">
        <v>45</v>
      </c>
      <c r="B39" s="37"/>
      <c r="C39" s="50" t="n">
        <f aca="false">E39/35.16</f>
        <v>0.0474971558589306</v>
      </c>
      <c r="D39" s="51" t="n">
        <f aca="false">F39/34.14</f>
        <v>0.0474516695957821</v>
      </c>
      <c r="E39" s="52" t="n">
        <v>1.67</v>
      </c>
      <c r="F39" s="52" t="n">
        <v>1.62</v>
      </c>
      <c r="G39" s="40" t="n">
        <f aca="false">C39*$G$48</f>
        <v>354350.762491468</v>
      </c>
      <c r="H39" s="40" t="n">
        <f aca="false">C39*$H$48</f>
        <v>6759.72730091013</v>
      </c>
      <c r="I39" s="40" t="n">
        <f aca="false">SUM(G39:H39)</f>
        <v>361110.489792378</v>
      </c>
      <c r="J39" s="53"/>
      <c r="K39" s="53"/>
      <c r="L39" s="53"/>
      <c r="M39" s="53"/>
      <c r="N39" s="53"/>
      <c r="O39" s="53"/>
      <c r="P39" s="53"/>
      <c r="Q39" s="53"/>
      <c r="R39" s="53"/>
    </row>
    <row collapsed="false" customFormat="true" customHeight="false" hidden="false" ht="30" outlineLevel="0" r="40" s="5">
      <c r="A40" s="36" t="s">
        <v>46</v>
      </c>
      <c r="B40" s="37"/>
      <c r="C40" s="38" t="n">
        <f aca="false">SUM(C41:C45)</f>
        <v>0.479237770193402</v>
      </c>
      <c r="D40" s="38" t="n">
        <f aca="false">SUM(D41:D45)</f>
        <v>0.400117164616286</v>
      </c>
      <c r="E40" s="39" t="n">
        <f aca="false">SUM(E41:E45)</f>
        <v>16.85</v>
      </c>
      <c r="F40" s="39" t="n">
        <f aca="false">SUM(F41:F45)</f>
        <v>13.66</v>
      </c>
      <c r="G40" s="40" t="n">
        <f aca="false">C40*$G$48</f>
        <v>3575335.53771331</v>
      </c>
      <c r="H40" s="40" t="n">
        <f aca="false">C40*$H$48</f>
        <v>68204.4341439136</v>
      </c>
      <c r="I40" s="40" t="n">
        <f aca="false">SUM(G40:H40)</f>
        <v>3643539.97185722</v>
      </c>
      <c r="J40" s="12"/>
      <c r="K40" s="12"/>
      <c r="L40" s="12"/>
      <c r="M40" s="12"/>
      <c r="N40" s="12"/>
      <c r="O40" s="12"/>
      <c r="P40" s="12"/>
      <c r="Q40" s="12"/>
      <c r="R40" s="12"/>
    </row>
    <row collapsed="false" customFormat="true" customHeight="false" hidden="false" ht="25.5" outlineLevel="0" r="41" s="5">
      <c r="A41" s="42" t="s">
        <v>47</v>
      </c>
      <c r="B41" s="55" t="s">
        <v>48</v>
      </c>
      <c r="C41" s="44" t="n">
        <f aca="false">E41/35,16</f>
        <v>0.296359499431172</v>
      </c>
      <c r="D41" s="56" t="n">
        <f aca="false">F41/34,14</f>
        <v>0.296426479203281</v>
      </c>
      <c r="E41" s="46" t="n">
        <v>10.42</v>
      </c>
      <c r="F41" s="46" t="n">
        <v>10.12</v>
      </c>
      <c r="G41" s="47" t="n">
        <f aca="false">C41*$G$48</f>
        <v>2210979.0090785</v>
      </c>
      <c r="H41" s="47" t="n">
        <f aca="false">C41*$H$48</f>
        <v>42177.4601649602</v>
      </c>
      <c r="I41" s="47" t="n">
        <f aca="false">SUM(G41:H41)</f>
        <v>2253156.46924346</v>
      </c>
      <c r="J41" s="12"/>
      <c r="K41" s="12"/>
      <c r="L41" s="12"/>
      <c r="M41" s="12"/>
      <c r="N41" s="12"/>
      <c r="O41" s="12"/>
      <c r="P41" s="12"/>
      <c r="Q41" s="12"/>
      <c r="R41" s="12"/>
    </row>
    <row collapsed="false" customFormat="true" customHeight="false" hidden="false" ht="25.5" outlineLevel="0" r="42" s="5">
      <c r="A42" s="42" t="s">
        <v>49</v>
      </c>
      <c r="B42" s="55" t="s">
        <v>50</v>
      </c>
      <c r="C42" s="44" t="n">
        <f aca="false">E42/35,16</f>
        <v>0.107792946530148</v>
      </c>
      <c r="D42" s="56" t="n">
        <f aca="false">F42/34,14</f>
        <v>0.103690685413005</v>
      </c>
      <c r="E42" s="46" t="n">
        <v>3.79</v>
      </c>
      <c r="F42" s="46" t="n">
        <v>3.54</v>
      </c>
      <c r="G42" s="47" t="n">
        <f aca="false">C42*$G$48</f>
        <v>804185.26337884</v>
      </c>
      <c r="H42" s="47" t="n">
        <f aca="false">C42*$H$48</f>
        <v>15340.9380062571</v>
      </c>
      <c r="I42" s="47" t="n">
        <f aca="false">SUM(G42:H42)</f>
        <v>819526.201385097</v>
      </c>
      <c r="J42" s="12"/>
      <c r="K42" s="12"/>
      <c r="L42" s="12"/>
      <c r="M42" s="12"/>
      <c r="N42" s="12"/>
      <c r="O42" s="12"/>
      <c r="P42" s="12"/>
      <c r="Q42" s="12"/>
      <c r="R42" s="12"/>
    </row>
    <row collapsed="false" customFormat="true" customHeight="false" hidden="false" ht="25.5" outlineLevel="0" r="43" s="5">
      <c r="A43" s="42" t="s">
        <v>51</v>
      </c>
      <c r="B43" s="55" t="s">
        <v>52</v>
      </c>
      <c r="C43" s="44" t="n">
        <f aca="false">E43/35,16</f>
        <v>0.0176336746302617</v>
      </c>
      <c r="D43" s="56" t="n">
        <f aca="false">F43/34,14</f>
        <v>0</v>
      </c>
      <c r="E43" s="46" t="n">
        <v>0.62</v>
      </c>
      <c r="F43" s="46" t="n">
        <v>0</v>
      </c>
      <c r="G43" s="47" t="n">
        <f aca="false">C43*$G$48</f>
        <v>131555.372901024</v>
      </c>
      <c r="H43" s="47" t="n">
        <f aca="false">C43*$H$48</f>
        <v>2509.59935722412</v>
      </c>
      <c r="I43" s="47" t="n">
        <f aca="false">SUM(G43:H43)</f>
        <v>134064.972258248</v>
      </c>
      <c r="J43" s="12"/>
      <c r="K43" s="12"/>
      <c r="L43" s="12"/>
      <c r="M43" s="12"/>
      <c r="N43" s="12"/>
      <c r="O43" s="12"/>
      <c r="P43" s="12"/>
      <c r="Q43" s="12"/>
      <c r="R43" s="12"/>
    </row>
    <row collapsed="false" customFormat="true" customHeight="false" hidden="false" ht="25.5" outlineLevel="0" r="44" s="5">
      <c r="A44" s="42" t="s">
        <v>53</v>
      </c>
      <c r="B44" s="55" t="s">
        <v>54</v>
      </c>
      <c r="C44" s="44" t="n">
        <f aca="false">E44/35,16</f>
        <v>0.0554607508532423</v>
      </c>
      <c r="D44" s="56" t="n">
        <f aca="false">F44/34,14</f>
        <v>0</v>
      </c>
      <c r="E44" s="46" t="n">
        <v>1.95</v>
      </c>
      <c r="F44" s="46" t="n">
        <v>0</v>
      </c>
      <c r="G44" s="47" t="n">
        <f aca="false">C44*$G$48</f>
        <v>413762.866382253</v>
      </c>
      <c r="H44" s="47" t="n">
        <f aca="false">C44*$H$48</f>
        <v>7893.09475255973</v>
      </c>
      <c r="I44" s="47" t="n">
        <f aca="false">SUM(G44:H44)</f>
        <v>421655.961134812</v>
      </c>
      <c r="J44" s="12"/>
      <c r="K44" s="12"/>
      <c r="L44" s="12"/>
      <c r="M44" s="12"/>
      <c r="N44" s="12"/>
      <c r="O44" s="12"/>
      <c r="P44" s="12"/>
      <c r="Q44" s="12"/>
      <c r="R44" s="12"/>
    </row>
    <row collapsed="false" customFormat="false" customHeight="false" hidden="false" ht="25.5" outlineLevel="0" r="45">
      <c r="A45" s="42" t="s">
        <v>55</v>
      </c>
      <c r="B45" s="55" t="s">
        <v>56</v>
      </c>
      <c r="C45" s="44" t="n">
        <f aca="false">E45/35,16</f>
        <v>0.00199089874857793</v>
      </c>
      <c r="D45" s="56" t="n">
        <f aca="false">F45/34,14</f>
        <v>0</v>
      </c>
      <c r="E45" s="48" t="n">
        <v>0.07</v>
      </c>
      <c r="F45" s="57" t="n">
        <v>0</v>
      </c>
      <c r="G45" s="58" t="n">
        <f aca="false">C45*$G$48</f>
        <v>14853.0259726962</v>
      </c>
      <c r="H45" s="47" t="n">
        <f aca="false">C45*$H$48</f>
        <v>283.341862912401</v>
      </c>
      <c r="I45" s="47" t="n">
        <f aca="false">SUM(G45:H45)</f>
        <v>15136.3678356086</v>
      </c>
      <c r="J45" s="12"/>
      <c r="K45" s="12"/>
      <c r="L45" s="12"/>
      <c r="M45" s="12"/>
      <c r="N45" s="12"/>
      <c r="O45" s="12"/>
      <c r="P45" s="12"/>
      <c r="Q45" s="12"/>
      <c r="R45" s="12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collapsed="false" customFormat="true" customHeight="false" hidden="false" ht="30" outlineLevel="0" r="46" s="5">
      <c r="A46" s="36" t="s">
        <v>57</v>
      </c>
      <c r="B46" s="37"/>
      <c r="C46" s="41" t="n">
        <f aca="false">E46/35,16</f>
        <v>0.0790671217292378</v>
      </c>
      <c r="D46" s="51" t="n">
        <f aca="false">F46/34,14</f>
        <v>0.0500878734622144</v>
      </c>
      <c r="E46" s="39" t="n">
        <v>2.78</v>
      </c>
      <c r="F46" s="39" t="n">
        <v>1.71</v>
      </c>
      <c r="G46" s="40" t="n">
        <f aca="false">C46*$G$48</f>
        <v>589877.317201365</v>
      </c>
      <c r="H46" s="40" t="n">
        <f aca="false">C46*$H$48</f>
        <v>11252.719698521</v>
      </c>
      <c r="I46" s="40" t="n">
        <f aca="false">SUM(G46:H46)</f>
        <v>601130.036899886</v>
      </c>
      <c r="J46" s="12"/>
      <c r="K46" s="12"/>
      <c r="L46" s="12"/>
      <c r="M46" s="12"/>
      <c r="N46" s="12"/>
      <c r="O46" s="12"/>
      <c r="P46" s="12"/>
      <c r="Q46" s="12"/>
      <c r="R46" s="12"/>
    </row>
    <row collapsed="false" customFormat="false" customHeight="false" hidden="false" ht="15.75" outlineLevel="0" r="47">
      <c r="A47" s="59" t="s">
        <v>58</v>
      </c>
      <c r="B47" s="60"/>
      <c r="C47" s="61" t="n">
        <v>0</v>
      </c>
      <c r="D47" s="62" t="n">
        <v>0</v>
      </c>
      <c r="E47" s="62" t="n">
        <v>0</v>
      </c>
      <c r="F47" s="62" t="n">
        <v>0</v>
      </c>
      <c r="G47" s="40" t="n">
        <f aca="false">C47*$G$48</f>
        <v>0</v>
      </c>
      <c r="H47" s="40" t="n">
        <f aca="false">C47*$H$48</f>
        <v>0</v>
      </c>
      <c r="I47" s="40" t="n">
        <f aca="false">SUM(G47:H47)</f>
        <v>0</v>
      </c>
      <c r="J47" s="12"/>
      <c r="K47" s="12"/>
      <c r="L47" s="12"/>
      <c r="M47" s="12"/>
      <c r="N47" s="12"/>
      <c r="O47" s="12"/>
      <c r="P47" s="12"/>
      <c r="Q47" s="12"/>
      <c r="R47" s="12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collapsed="false" customFormat="true" customHeight="false" hidden="false" ht="15.75" outlineLevel="0" r="48" s="73">
      <c r="A48" s="63" t="s">
        <v>59</v>
      </c>
      <c r="B48" s="64"/>
      <c r="C48" s="65" t="n">
        <f aca="false">C36+C39+C40+C46+C47</f>
        <v>1</v>
      </c>
      <c r="D48" s="65" t="n">
        <f aca="false">D36+D39+D40+D46+D47</f>
        <v>1</v>
      </c>
      <c r="E48" s="66" t="n">
        <f aca="false">E36+E39+E40+E46+E47</f>
        <v>35.16</v>
      </c>
      <c r="F48" s="67" t="n">
        <v>34.14</v>
      </c>
      <c r="G48" s="68" t="n">
        <f aca="false">'Начисление о оплата'!C17</f>
        <v>7460462.76</v>
      </c>
      <c r="H48" s="69" t="n">
        <f aca="false">'Начисление о оплата'!D17</f>
        <v>142318.57</v>
      </c>
      <c r="I48" s="70" t="n">
        <f aca="false">SUM(G48:H48)</f>
        <v>7602781.33</v>
      </c>
      <c r="J48" s="71"/>
      <c r="K48" s="71"/>
      <c r="L48" s="71"/>
      <c r="M48" s="71"/>
      <c r="N48" s="71"/>
      <c r="O48" s="71"/>
      <c r="P48" s="71"/>
      <c r="Q48" s="71"/>
      <c r="R48" s="71"/>
      <c r="S48" s="72"/>
      <c r="T48" s="72"/>
      <c r="U48" s="72"/>
      <c r="V48" s="72"/>
      <c r="W48" s="72"/>
      <c r="X48" s="72"/>
      <c r="Y48" s="72"/>
      <c r="Z48" s="72"/>
      <c r="AA48" s="72"/>
      <c r="AB48" s="72"/>
    </row>
  </sheetData>
  <mergeCells count="10">
    <mergeCell ref="A1:G1"/>
    <mergeCell ref="A2:G2"/>
    <mergeCell ref="A3:A5"/>
    <mergeCell ref="B3:B5"/>
    <mergeCell ref="C3:C5"/>
    <mergeCell ref="D3:D5"/>
    <mergeCell ref="E3:E5"/>
    <mergeCell ref="F3:F5"/>
    <mergeCell ref="G3:H3"/>
    <mergeCell ref="I3:I5"/>
  </mergeCells>
  <printOptions headings="false" gridLines="false" gridLinesSet="true" horizontalCentered="true" verticalCentered="false"/>
  <pageMargins left="0.157638888888889" right="0.157638888888889" top="0.157638888888889" bottom="0.157638888888889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G36"/>
  <sheetViews>
    <sheetView colorId="64" defaultGridColor="true" rightToLeft="false" showFormulas="false" showGridLines="true" showOutlineSymbols="true" showRowColHeaders="true" showZeros="true" tabSelected="false" topLeftCell="A2" view="normal" windowProtection="false" workbookViewId="0" zoomScale="100" zoomScaleNormal="100" zoomScalePageLayoutView="100">
      <selection activeCell="J12" activeCellId="0" pane="topLeft" sqref="J12"/>
    </sheetView>
  </sheetViews>
  <sheetFormatPr defaultRowHeight="15"/>
  <cols>
    <col collapsed="false" hidden="false" max="1" min="1" style="0" width="9.14285714285714"/>
    <col collapsed="false" hidden="false" max="2" min="2" style="0" width="27.4234693877551"/>
    <col collapsed="false" hidden="false" max="3" min="3" style="0" width="46.1377551020408"/>
    <col collapsed="false" hidden="false" max="4" min="4" style="0" width="37.5714285714286"/>
    <col collapsed="false" hidden="false" max="5" min="5" style="74" width="25.5663265306122"/>
    <col collapsed="false" hidden="false" max="6" min="6" style="0" width="9.14285714285714"/>
    <col collapsed="false" hidden="false" max="7" min="7" style="0" width="12.1377551020408"/>
    <col collapsed="false" hidden="false" max="1025" min="8" style="0" width="9.14285714285714"/>
  </cols>
  <sheetData>
    <row collapsed="false" customFormat="true" customHeight="false" hidden="false" ht="18.75" outlineLevel="0" r="1" s="75">
      <c r="B1" s="75" t="s">
        <v>60</v>
      </c>
      <c r="E1" s="76"/>
    </row>
    <row collapsed="false" customFormat="false" customHeight="false" hidden="false" ht="15.75" outlineLevel="0" r="2">
      <c r="E2" s="77"/>
    </row>
    <row collapsed="false" customFormat="false" customHeight="false" hidden="false" ht="15.75" outlineLevel="0" r="3">
      <c r="B3" s="78" t="s">
        <v>61</v>
      </c>
      <c r="C3" s="79" t="s">
        <v>62</v>
      </c>
      <c r="D3" s="79"/>
      <c r="E3" s="80" t="s">
        <v>63</v>
      </c>
    </row>
    <row collapsed="false" customFormat="false" customHeight="false" hidden="false" ht="15.75" outlineLevel="0" r="4">
      <c r="B4" s="78"/>
      <c r="C4" s="81" t="s">
        <v>64</v>
      </c>
      <c r="D4" s="82" t="s">
        <v>65</v>
      </c>
      <c r="E4" s="80"/>
    </row>
    <row collapsed="false" customFormat="false" customHeight="false" hidden="false" ht="15" outlineLevel="0" r="5">
      <c r="B5" s="83" t="s">
        <v>66</v>
      </c>
      <c r="C5" s="84" t="n">
        <f aca="false">SUM(C6:C14)</f>
        <v>17203769.41</v>
      </c>
      <c r="D5" s="84" t="n">
        <f aca="false">SUM(D6:D14)</f>
        <v>461754.72</v>
      </c>
      <c r="E5" s="85" t="n">
        <f aca="false">SUM(C5:D5)</f>
        <v>17665524.13</v>
      </c>
    </row>
    <row collapsed="false" customFormat="false" customHeight="true" hidden="false" ht="31.5" outlineLevel="0" r="6">
      <c r="B6" s="86" t="s">
        <v>67</v>
      </c>
      <c r="C6" s="87" t="n">
        <v>8509506.23</v>
      </c>
      <c r="D6" s="87" t="n">
        <v>229499.16</v>
      </c>
      <c r="E6" s="88" t="n">
        <f aca="false">SUM(C6:D6)</f>
        <v>8739005.39</v>
      </c>
    </row>
    <row collapsed="false" customFormat="false" customHeight="true" hidden="false" ht="31.5" outlineLevel="0" r="7">
      <c r="B7" s="86" t="s">
        <v>68</v>
      </c>
      <c r="C7" s="87" t="n">
        <v>91987.53</v>
      </c>
      <c r="D7" s="87" t="n">
        <v>617.46</v>
      </c>
      <c r="E7" s="88" t="n">
        <f aca="false">SUM(C7:D7)</f>
        <v>92604.99</v>
      </c>
    </row>
    <row collapsed="false" customFormat="false" customHeight="false" hidden="false" ht="15" outlineLevel="0" r="8">
      <c r="B8" s="89" t="s">
        <v>69</v>
      </c>
      <c r="C8" s="87" t="n">
        <v>3860696.56</v>
      </c>
      <c r="D8" s="87" t="n">
        <v>109833.68</v>
      </c>
      <c r="E8" s="88" t="n">
        <f aca="false">SUM(C8:D8)</f>
        <v>3970530.24</v>
      </c>
    </row>
    <row collapsed="false" customFormat="false" customHeight="false" hidden="false" ht="15" outlineLevel="0" r="9">
      <c r="B9" s="89" t="s">
        <v>70</v>
      </c>
      <c r="C9" s="87" t="n">
        <v>1834778.66</v>
      </c>
      <c r="D9" s="87" t="n">
        <v>51945.24</v>
      </c>
      <c r="E9" s="88" t="n">
        <f aca="false">SUM(C9:D9)</f>
        <v>1886723.9</v>
      </c>
    </row>
    <row collapsed="false" customFormat="false" customHeight="false" hidden="false" ht="15" outlineLevel="0" r="10">
      <c r="B10" s="89" t="s">
        <v>71</v>
      </c>
      <c r="C10" s="87" t="n">
        <v>397933.12</v>
      </c>
      <c r="D10" s="87" t="n">
        <v>11280.04</v>
      </c>
      <c r="E10" s="88" t="n">
        <f aca="false">SUM(C10:D10)</f>
        <v>409213.16</v>
      </c>
    </row>
    <row collapsed="false" customFormat="false" customHeight="false" hidden="false" ht="15" outlineLevel="0" r="11">
      <c r="B11" s="89" t="s">
        <v>72</v>
      </c>
      <c r="C11" s="87" t="n">
        <v>1622135.71</v>
      </c>
      <c r="D11" s="87" t="n">
        <v>46798.02</v>
      </c>
      <c r="E11" s="88" t="n">
        <f aca="false">SUM(C11:D11)</f>
        <v>1668933.73</v>
      </c>
    </row>
    <row collapsed="false" customFormat="false" customHeight="false" hidden="false" ht="15" outlineLevel="0" r="12">
      <c r="B12" s="89" t="s">
        <v>73</v>
      </c>
      <c r="C12" s="90" t="n">
        <v>592807.45</v>
      </c>
      <c r="D12" s="90" t="n">
        <v>0</v>
      </c>
      <c r="E12" s="88" t="n">
        <f aca="false">SUM(C12:D12)</f>
        <v>592807.45</v>
      </c>
    </row>
    <row collapsed="false" customFormat="false" customHeight="false" hidden="false" ht="15" outlineLevel="0" r="13">
      <c r="B13" s="89" t="s">
        <v>74</v>
      </c>
      <c r="C13" s="90" t="n">
        <v>293924.15</v>
      </c>
      <c r="D13" s="90" t="n">
        <v>11781.12</v>
      </c>
      <c r="E13" s="88" t="n">
        <f aca="false">SUM(C13:D13)</f>
        <v>305705.27</v>
      </c>
    </row>
    <row collapsed="false" customFormat="false" customHeight="false" hidden="false" ht="15.75" outlineLevel="0" r="14">
      <c r="B14" s="91" t="s">
        <v>75</v>
      </c>
      <c r="C14" s="92" t="n">
        <v>0</v>
      </c>
      <c r="D14" s="92" t="n">
        <v>0</v>
      </c>
      <c r="E14" s="93" t="n">
        <f aca="false">SUM(C14:D14)</f>
        <v>0</v>
      </c>
    </row>
    <row collapsed="false" customFormat="false" customHeight="false" hidden="false" ht="15.75" outlineLevel="0" r="15">
      <c r="B15" s="94"/>
      <c r="C15" s="95"/>
      <c r="D15" s="95"/>
      <c r="E15" s="0"/>
    </row>
    <row collapsed="false" customFormat="false" customHeight="false" hidden="false" ht="15" outlineLevel="0" r="16">
      <c r="B16" s="96" t="s">
        <v>76</v>
      </c>
      <c r="C16" s="97" t="n">
        <f aca="false">SUM(C17:C25)</f>
        <v>15082905.8</v>
      </c>
      <c r="D16" s="97" t="n">
        <f aca="false">SUM(D17:D25)</f>
        <v>286346.48</v>
      </c>
      <c r="E16" s="98" t="n">
        <f aca="false">SUM(C16:D16)</f>
        <v>15369252.28</v>
      </c>
    </row>
    <row collapsed="false" customFormat="false" customHeight="false" hidden="false" ht="30" outlineLevel="0" r="17">
      <c r="B17" s="86" t="s">
        <v>67</v>
      </c>
      <c r="C17" s="87" t="n">
        <v>7460462.76</v>
      </c>
      <c r="D17" s="87" t="n">
        <v>142318.57</v>
      </c>
      <c r="E17" s="88" t="n">
        <f aca="false">SUM(C17:D17)</f>
        <v>7602781.33</v>
      </c>
    </row>
    <row collapsed="false" customFormat="false" customHeight="false" hidden="false" ht="15" outlineLevel="0" r="18">
      <c r="B18" s="86" t="s">
        <v>68</v>
      </c>
      <c r="C18" s="87" t="n">
        <v>80647.4</v>
      </c>
      <c r="D18" s="87" t="n">
        <v>382.9</v>
      </c>
      <c r="E18" s="88" t="n">
        <f aca="false">SUM(C18:D18)</f>
        <v>81030.3</v>
      </c>
    </row>
    <row collapsed="false" customFormat="false" customHeight="false" hidden="false" ht="15" outlineLevel="0" r="19">
      <c r="B19" s="89" t="s">
        <v>69</v>
      </c>
      <c r="C19" s="87" t="n">
        <v>3384753.72</v>
      </c>
      <c r="D19" s="87" t="n">
        <v>68110.84</v>
      </c>
      <c r="E19" s="88" t="n">
        <f aca="false">SUM(C19:D19)</f>
        <v>3452864.56</v>
      </c>
    </row>
    <row collapsed="false" customFormat="false" customHeight="false" hidden="false" ht="15" outlineLevel="0" r="20">
      <c r="B20" s="89" t="s">
        <v>70</v>
      </c>
      <c r="C20" s="87" t="n">
        <v>1608588.96</v>
      </c>
      <c r="D20" s="87" t="n">
        <v>32212.63</v>
      </c>
      <c r="E20" s="88" t="n">
        <f aca="false">SUM(C20:D20)</f>
        <v>1640801.59</v>
      </c>
    </row>
    <row collapsed="false" customFormat="false" customHeight="false" hidden="false" ht="15" outlineLevel="0" r="21">
      <c r="B21" s="89" t="s">
        <v>71</v>
      </c>
      <c r="C21" s="87" t="n">
        <v>348876.32</v>
      </c>
      <c r="D21" s="87" t="n">
        <v>6995.05</v>
      </c>
      <c r="E21" s="88" t="n">
        <f aca="false">SUM(C21:D21)</f>
        <v>355871.37</v>
      </c>
    </row>
    <row collapsed="false" customFormat="false" customHeight="false" hidden="false" ht="15" outlineLevel="0" r="22">
      <c r="B22" s="89" t="s">
        <v>72</v>
      </c>
      <c r="C22" s="87" t="n">
        <v>1422160.43</v>
      </c>
      <c r="D22" s="99" t="n">
        <v>29020.7</v>
      </c>
      <c r="E22" s="88" t="n">
        <f aca="false">SUM(C22:D22)</f>
        <v>1451181.13</v>
      </c>
    </row>
    <row collapsed="false" customFormat="false" customHeight="false" hidden="false" ht="15" outlineLevel="0" r="23">
      <c r="B23" s="89" t="s">
        <v>73</v>
      </c>
      <c r="C23" s="90" t="n">
        <v>519726.74</v>
      </c>
      <c r="D23" s="90" t="n">
        <v>0</v>
      </c>
      <c r="E23" s="88" t="n">
        <f aca="false">SUM(C23:D23)</f>
        <v>519726.74</v>
      </c>
    </row>
    <row collapsed="false" customFormat="false" customHeight="false" hidden="false" ht="15" outlineLevel="0" r="24">
      <c r="B24" s="89" t="s">
        <v>74</v>
      </c>
      <c r="C24" s="90" t="n">
        <v>257689.47</v>
      </c>
      <c r="D24" s="90" t="n">
        <v>7305.79</v>
      </c>
      <c r="E24" s="88" t="n">
        <f aca="false">SUM(C24:D24)</f>
        <v>264995.26</v>
      </c>
    </row>
    <row collapsed="false" customFormat="false" customHeight="false" hidden="false" ht="15.75" outlineLevel="0" r="25">
      <c r="B25" s="91" t="s">
        <v>75</v>
      </c>
      <c r="C25" s="100" t="n">
        <v>0</v>
      </c>
      <c r="D25" s="100" t="n">
        <v>0</v>
      </c>
      <c r="E25" s="101" t="n">
        <f aca="false">SUM(C25:D25)</f>
        <v>0</v>
      </c>
    </row>
    <row collapsed="false" customFormat="true" customHeight="false" hidden="false" ht="15" outlineLevel="0" r="27" s="102">
      <c r="B27" s="103" t="s">
        <v>77</v>
      </c>
      <c r="C27" s="97" t="n">
        <f aca="false">C16-C5</f>
        <v>-2120863.61</v>
      </c>
      <c r="D27" s="104" t="n">
        <f aca="false">D16-D5</f>
        <v>-175408.24</v>
      </c>
      <c r="E27" s="98" t="n">
        <f aca="false">SUM(C27:D27)</f>
        <v>-2296271.85</v>
      </c>
    </row>
    <row collapsed="false" customFormat="false" customHeight="false" hidden="false" ht="30" outlineLevel="0" r="28">
      <c r="B28" s="86" t="s">
        <v>67</v>
      </c>
      <c r="C28" s="87" t="n">
        <f aca="false">C17-C6</f>
        <v>-1049043.47</v>
      </c>
      <c r="D28" s="105" t="n">
        <f aca="false">D17-D6</f>
        <v>-87180.59</v>
      </c>
      <c r="E28" s="88" t="n">
        <f aca="false">SUM(C28:D28)</f>
        <v>-1136224.06</v>
      </c>
      <c r="G28" s="106"/>
    </row>
    <row collapsed="false" customFormat="false" customHeight="false" hidden="false" ht="15" outlineLevel="0" r="29">
      <c r="B29" s="86" t="s">
        <v>68</v>
      </c>
      <c r="C29" s="87" t="n">
        <f aca="false">C18-C7</f>
        <v>-11340.13</v>
      </c>
      <c r="D29" s="105" t="n">
        <f aca="false">D18-D7</f>
        <v>-234.56</v>
      </c>
      <c r="E29" s="88" t="n">
        <f aca="false">SUM(C29:D29)</f>
        <v>-11574.69</v>
      </c>
      <c r="G29" s="106"/>
    </row>
    <row collapsed="false" customFormat="false" customHeight="false" hidden="false" ht="15" outlineLevel="0" r="30">
      <c r="B30" s="89" t="s">
        <v>69</v>
      </c>
      <c r="C30" s="87" t="n">
        <f aca="false">C19-C8</f>
        <v>-475942.84</v>
      </c>
      <c r="D30" s="105" t="n">
        <f aca="false">D19-D8</f>
        <v>-41722.84</v>
      </c>
      <c r="E30" s="88" t="n">
        <f aca="false">SUM(C30:D30)</f>
        <v>-517665.68</v>
      </c>
    </row>
    <row collapsed="false" customFormat="false" customHeight="false" hidden="false" ht="15" outlineLevel="0" r="31">
      <c r="B31" s="89" t="s">
        <v>70</v>
      </c>
      <c r="C31" s="87" t="n">
        <f aca="false">C20-C9</f>
        <v>-226189.7</v>
      </c>
      <c r="D31" s="105" t="n">
        <f aca="false">D20-D9</f>
        <v>-19732.61</v>
      </c>
      <c r="E31" s="88" t="n">
        <f aca="false">SUM(C31:D31)</f>
        <v>-245922.31</v>
      </c>
    </row>
    <row collapsed="false" customFormat="false" customHeight="false" hidden="false" ht="15" outlineLevel="0" r="32">
      <c r="B32" s="89" t="s">
        <v>71</v>
      </c>
      <c r="C32" s="87" t="n">
        <f aca="false">C21-C10</f>
        <v>-49056.8</v>
      </c>
      <c r="D32" s="105" t="n">
        <f aca="false">D21-D10</f>
        <v>-4284.99</v>
      </c>
      <c r="E32" s="88" t="n">
        <f aca="false">SUM(C32:D32)</f>
        <v>-53341.79</v>
      </c>
    </row>
    <row collapsed="false" customFormat="false" customHeight="false" hidden="false" ht="15" outlineLevel="0" r="33">
      <c r="B33" s="89" t="s">
        <v>72</v>
      </c>
      <c r="C33" s="87" t="n">
        <f aca="false">C22-C11</f>
        <v>-199975.28</v>
      </c>
      <c r="D33" s="105" t="n">
        <f aca="false">D22-D11</f>
        <v>-17777.32</v>
      </c>
      <c r="E33" s="88" t="n">
        <f aca="false">SUM(C33:D33)</f>
        <v>-217752.6</v>
      </c>
    </row>
    <row collapsed="false" customFormat="false" customHeight="false" hidden="false" ht="15" outlineLevel="0" r="34">
      <c r="B34" s="89" t="s">
        <v>73</v>
      </c>
      <c r="C34" s="87" t="n">
        <f aca="false">C23-C12</f>
        <v>-73080.71</v>
      </c>
      <c r="D34" s="105" t="n">
        <f aca="false">D23-D12</f>
        <v>0</v>
      </c>
      <c r="E34" s="88" t="n">
        <f aca="false">SUM(C34:D34)</f>
        <v>-73080.71</v>
      </c>
    </row>
    <row collapsed="false" customFormat="false" customHeight="false" hidden="false" ht="15" outlineLevel="0" r="35">
      <c r="B35" s="89" t="s">
        <v>74</v>
      </c>
      <c r="C35" s="87" t="n">
        <f aca="false">C24-C13</f>
        <v>-36234.68</v>
      </c>
      <c r="D35" s="105" t="n">
        <f aca="false">D24-D13</f>
        <v>-4475.33</v>
      </c>
      <c r="E35" s="88" t="n">
        <f aca="false">SUM(C35:D35)</f>
        <v>-40710.01</v>
      </c>
    </row>
    <row collapsed="false" customFormat="false" customHeight="false" hidden="false" ht="15.75" outlineLevel="0" r="36">
      <c r="B36" s="91" t="s">
        <v>75</v>
      </c>
      <c r="C36" s="100" t="n">
        <f aca="false">C25-C14</f>
        <v>0</v>
      </c>
      <c r="D36" s="107" t="n">
        <f aca="false">D25-D14</f>
        <v>0</v>
      </c>
      <c r="E36" s="101" t="n">
        <f aca="false">SUM(C36:D36)</f>
        <v>0</v>
      </c>
    </row>
  </sheetData>
  <mergeCells count="3">
    <mergeCell ref="B3:B4"/>
    <mergeCell ref="C3:D3"/>
    <mergeCell ref="E3:E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" min="1" style="74" width="6.71428571428571"/>
    <col collapsed="false" hidden="false" max="2" min="2" style="74" width="35.1428571428571"/>
    <col collapsed="false" hidden="false" max="3" min="3" style="108" width="13.7040816326531"/>
    <col collapsed="false" hidden="false" max="4" min="4" style="108" width="15"/>
    <col collapsed="false" hidden="false" max="1025" min="5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2011-05-18T18:56:28Z</dcterms:created>
  <dc:creator>Экономист</dc:creator>
  <cp:lastModifiedBy>user</cp:lastModifiedBy>
  <cp:lastPrinted>2013-04-23T11:15:22Z</cp:lastPrinted>
  <dcterms:modified xsi:type="dcterms:W3CDTF">2013-11-23T11:16:14Z</dcterms:modified>
  <cp:revision>0</cp:revision>
</cp:coreProperties>
</file>